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ms\Events\2020 events\Warm conveyor belts workshop\"/>
    </mc:Choice>
  </mc:AlternateContent>
  <bookViews>
    <workbookView xWindow="0" yWindow="0" windowWidth="28800" windowHeight="1401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8" i="1" l="1"/>
  <c r="G48" i="1"/>
  <c r="F48" i="1"/>
  <c r="H46" i="1"/>
  <c r="G46" i="1"/>
  <c r="F46" i="1"/>
  <c r="H25" i="1"/>
  <c r="J25" i="1" s="1"/>
  <c r="H6" i="1"/>
  <c r="J6" i="1" s="1"/>
  <c r="I46" i="1" l="1"/>
  <c r="H47" i="1" s="1"/>
  <c r="J47" i="1" s="1"/>
  <c r="I48" i="1"/>
  <c r="H49" i="1" s="1"/>
  <c r="J48" i="1"/>
  <c r="K48" i="1" s="1"/>
  <c r="J46" i="1"/>
  <c r="K46" i="1" s="1"/>
  <c r="J49" i="1" l="1"/>
  <c r="F55" i="1"/>
  <c r="G23" i="1"/>
  <c r="G14" i="1"/>
  <c r="F23" i="1"/>
  <c r="F56" i="1"/>
  <c r="F57" i="1" l="1"/>
  <c r="G47" i="1"/>
  <c r="F47" i="1"/>
  <c r="F15" i="1"/>
  <c r="F20" i="1"/>
  <c r="F17" i="1"/>
  <c r="F13" i="1"/>
  <c r="F12" i="1"/>
  <c r="F11" i="1"/>
  <c r="F32" i="1"/>
  <c r="F9" i="1"/>
  <c r="G18" i="1"/>
  <c r="G10" i="1"/>
  <c r="G24" i="1"/>
  <c r="F24" i="1"/>
  <c r="F18" i="1"/>
  <c r="F10" i="1"/>
  <c r="F14" i="1"/>
  <c r="F22" i="1"/>
  <c r="F21" i="1"/>
  <c r="F19" i="1"/>
  <c r="G32" i="1"/>
  <c r="G11" i="1"/>
  <c r="G12" i="1"/>
  <c r="G13" i="1"/>
  <c r="G15" i="1"/>
  <c r="G17" i="1"/>
  <c r="G19" i="1"/>
  <c r="G20" i="1"/>
  <c r="G21" i="1"/>
  <c r="G22" i="1"/>
  <c r="F29" i="1"/>
  <c r="G53" i="1"/>
  <c r="F53" i="1"/>
  <c r="F37" i="1"/>
  <c r="F41" i="1"/>
  <c r="F49" i="1"/>
  <c r="I49" i="1" s="1"/>
  <c r="G49" i="1"/>
  <c r="F50" i="1"/>
  <c r="G50" i="1"/>
  <c r="G41" i="1"/>
  <c r="K49" i="1" l="1"/>
  <c r="H50" i="1"/>
  <c r="I47" i="1"/>
  <c r="K47" i="1"/>
  <c r="G54" i="1"/>
  <c r="F54" i="1"/>
  <c r="G6" i="1"/>
  <c r="F6" i="1"/>
  <c r="G25" i="1"/>
  <c r="F25" i="1"/>
  <c r="F45" i="1"/>
  <c r="F40" i="1"/>
  <c r="G56" i="1"/>
  <c r="F52" i="1"/>
  <c r="G7" i="1"/>
  <c r="F7" i="1"/>
  <c r="G58" i="1"/>
  <c r="F58" i="1"/>
  <c r="G57" i="1"/>
  <c r="G55" i="1"/>
  <c r="F33" i="1"/>
  <c r="G33" i="1"/>
  <c r="G45" i="1"/>
  <c r="F42" i="1"/>
  <c r="G37" i="1"/>
  <c r="F44" i="1"/>
  <c r="F43" i="1"/>
  <c r="F39" i="1"/>
  <c r="F31" i="1"/>
  <c r="F16" i="1"/>
  <c r="F51" i="1"/>
  <c r="F38" i="1"/>
  <c r="F36" i="1"/>
  <c r="F35" i="1"/>
  <c r="G29" i="1"/>
  <c r="F30" i="1"/>
  <c r="F34" i="1"/>
  <c r="F28" i="1"/>
  <c r="G28" i="1"/>
  <c r="G30" i="1"/>
  <c r="G34" i="1"/>
  <c r="G35" i="1"/>
  <c r="G36" i="1"/>
  <c r="G38" i="1"/>
  <c r="G39" i="1"/>
  <c r="G43" i="1"/>
  <c r="G44" i="1"/>
  <c r="G40" i="1"/>
  <c r="G42" i="1"/>
  <c r="G31" i="1"/>
  <c r="G16" i="1"/>
  <c r="G51" i="1"/>
  <c r="G52" i="1"/>
  <c r="G26" i="1"/>
  <c r="G27" i="1"/>
  <c r="F27" i="1"/>
  <c r="F26" i="1"/>
  <c r="G9" i="1"/>
  <c r="F8" i="1"/>
  <c r="G8" i="1"/>
  <c r="J50" i="1" l="1"/>
  <c r="K50" i="1" s="1"/>
  <c r="I50" i="1"/>
  <c r="I6" i="1"/>
  <c r="H7" i="1" s="1"/>
  <c r="J7" i="1" s="1"/>
  <c r="K7" i="1" s="1"/>
  <c r="I25" i="1"/>
  <c r="H26" i="1" s="1"/>
  <c r="J26" i="1" s="1"/>
  <c r="K26" i="1" s="1"/>
  <c r="K25" i="1"/>
  <c r="K6" i="1"/>
  <c r="I7" i="1" l="1"/>
  <c r="H8" i="1" s="1"/>
  <c r="I26" i="1"/>
  <c r="H27" i="1" s="1"/>
  <c r="J27" i="1" s="1"/>
  <c r="K27" i="1" s="1"/>
  <c r="I8" i="1" l="1"/>
  <c r="H9" i="1" s="1"/>
  <c r="J8" i="1"/>
  <c r="K8" i="1" s="1"/>
  <c r="H51" i="1"/>
  <c r="I27" i="1"/>
  <c r="H28" i="1" s="1"/>
  <c r="J28" i="1" s="1"/>
  <c r="K28" i="1" s="1"/>
  <c r="I51" i="1" l="1"/>
  <c r="J51" i="1"/>
  <c r="K51" i="1" s="1"/>
  <c r="I9" i="1"/>
  <c r="H10" i="1" s="1"/>
  <c r="J9" i="1"/>
  <c r="K9" i="1" s="1"/>
  <c r="H52" i="1"/>
  <c r="I28" i="1"/>
  <c r="H29" i="1" s="1"/>
  <c r="J29" i="1" s="1"/>
  <c r="K29" i="1" s="1"/>
  <c r="J52" i="1" l="1"/>
  <c r="K52" i="1" s="1"/>
  <c r="I52" i="1"/>
  <c r="H53" i="1" s="1"/>
  <c r="I10" i="1"/>
  <c r="H11" i="1" s="1"/>
  <c r="J10" i="1"/>
  <c r="K10" i="1" s="1"/>
  <c r="I29" i="1"/>
  <c r="H30" i="1" s="1"/>
  <c r="J30" i="1" s="1"/>
  <c r="K30" i="1" s="1"/>
  <c r="I53" i="1" l="1"/>
  <c r="J53" i="1"/>
  <c r="K53" i="1" s="1"/>
  <c r="I11" i="1"/>
  <c r="H12" i="1" s="1"/>
  <c r="J11" i="1"/>
  <c r="K11" i="1" s="1"/>
  <c r="H54" i="1"/>
  <c r="I30" i="1"/>
  <c r="H31" i="1" s="1"/>
  <c r="J31" i="1" s="1"/>
  <c r="K31" i="1" s="1"/>
  <c r="J54" i="1" l="1"/>
  <c r="K54" i="1" s="1"/>
  <c r="I54" i="1"/>
  <c r="H55" i="1" s="1"/>
  <c r="I12" i="1"/>
  <c r="H13" i="1" s="1"/>
  <c r="J12" i="1"/>
  <c r="K12" i="1" s="1"/>
  <c r="I31" i="1"/>
  <c r="H32" i="1" s="1"/>
  <c r="J32" i="1" s="1"/>
  <c r="K32" i="1" s="1"/>
  <c r="I55" i="1" l="1"/>
  <c r="J55" i="1"/>
  <c r="K55" i="1" s="1"/>
  <c r="I13" i="1"/>
  <c r="H14" i="1" s="1"/>
  <c r="J13" i="1"/>
  <c r="K13" i="1" s="1"/>
  <c r="H56" i="1"/>
  <c r="I32" i="1"/>
  <c r="H33" i="1" s="1"/>
  <c r="J33" i="1" s="1"/>
  <c r="K33" i="1" s="1"/>
  <c r="J56" i="1" l="1"/>
  <c r="K56" i="1" s="1"/>
  <c r="I56" i="1"/>
  <c r="H57" i="1" s="1"/>
  <c r="I14" i="1"/>
  <c r="H15" i="1" s="1"/>
  <c r="J14" i="1"/>
  <c r="K14" i="1" s="1"/>
  <c r="I33" i="1"/>
  <c r="H34" i="1" s="1"/>
  <c r="J34" i="1" s="1"/>
  <c r="K34" i="1" s="1"/>
  <c r="I57" i="1" l="1"/>
  <c r="J57" i="1"/>
  <c r="K57" i="1" s="1"/>
  <c r="I15" i="1"/>
  <c r="H16" i="1" s="1"/>
  <c r="J15" i="1"/>
  <c r="K15" i="1" s="1"/>
  <c r="H58" i="1"/>
  <c r="I34" i="1"/>
  <c r="H35" i="1" s="1"/>
  <c r="J35" i="1" s="1"/>
  <c r="K35" i="1" s="1"/>
  <c r="J58" i="1" l="1"/>
  <c r="K58" i="1" s="1"/>
  <c r="I58" i="1"/>
  <c r="I16" i="1"/>
  <c r="H17" i="1" s="1"/>
  <c r="J16" i="1"/>
  <c r="K16" i="1" s="1"/>
  <c r="I35" i="1"/>
  <c r="H36" i="1" s="1"/>
  <c r="J36" i="1" s="1"/>
  <c r="K36" i="1" s="1"/>
  <c r="I17" i="1" l="1"/>
  <c r="H18" i="1" s="1"/>
  <c r="J17" i="1"/>
  <c r="K17" i="1" s="1"/>
  <c r="I36" i="1"/>
  <c r="H37" i="1" s="1"/>
  <c r="J37" i="1" s="1"/>
  <c r="K37" i="1" s="1"/>
  <c r="I18" i="1" l="1"/>
  <c r="H19" i="1" s="1"/>
  <c r="J18" i="1"/>
  <c r="K18" i="1" s="1"/>
  <c r="I37" i="1"/>
  <c r="H38" i="1" s="1"/>
  <c r="J38" i="1" s="1"/>
  <c r="K38" i="1" s="1"/>
  <c r="I19" i="1" l="1"/>
  <c r="H20" i="1" s="1"/>
  <c r="J19" i="1"/>
  <c r="K19" i="1" s="1"/>
  <c r="I38" i="1"/>
  <c r="H39" i="1" s="1"/>
  <c r="J39" i="1" s="1"/>
  <c r="K39" i="1" s="1"/>
  <c r="I20" i="1" l="1"/>
  <c r="H21" i="1" s="1"/>
  <c r="J20" i="1"/>
  <c r="K20" i="1" s="1"/>
  <c r="I39" i="1"/>
  <c r="H40" i="1" s="1"/>
  <c r="J40" i="1" s="1"/>
  <c r="K40" i="1" s="1"/>
  <c r="I21" i="1" l="1"/>
  <c r="H22" i="1" s="1"/>
  <c r="J21" i="1"/>
  <c r="K21" i="1" s="1"/>
  <c r="I40" i="1"/>
  <c r="H41" i="1" s="1"/>
  <c r="J41" i="1" s="1"/>
  <c r="K41" i="1" s="1"/>
  <c r="I22" i="1" l="1"/>
  <c r="H23" i="1" s="1"/>
  <c r="J22" i="1"/>
  <c r="K22" i="1" s="1"/>
  <c r="I41" i="1"/>
  <c r="H42" i="1" s="1"/>
  <c r="J42" i="1" s="1"/>
  <c r="K42" i="1" s="1"/>
  <c r="I23" i="1" l="1"/>
  <c r="H24" i="1" s="1"/>
  <c r="J23" i="1"/>
  <c r="K23" i="1" s="1"/>
  <c r="I42" i="1"/>
  <c r="H43" i="1" s="1"/>
  <c r="J43" i="1" s="1"/>
  <c r="K43" i="1" s="1"/>
  <c r="I24" i="1" l="1"/>
  <c r="J24" i="1"/>
  <c r="K24" i="1" s="1"/>
  <c r="I43" i="1"/>
  <c r="H44" i="1" s="1"/>
  <c r="J44" i="1" s="1"/>
  <c r="K44" i="1" s="1"/>
  <c r="I44" i="1" l="1"/>
  <c r="H45" i="1" s="1"/>
  <c r="J45" i="1" s="1"/>
  <c r="K45" i="1" s="1"/>
  <c r="I45" i="1" l="1"/>
</calcChain>
</file>

<file path=xl/sharedStrings.xml><?xml version="1.0" encoding="utf-8"?>
<sst xmlns="http://schemas.openxmlformats.org/spreadsheetml/2006/main" count="102" uniqueCount="90">
  <si>
    <t>Id</t>
  </si>
  <si>
    <t>Title</t>
  </si>
  <si>
    <t>Embedded convection in the warm conveyor belt of a North Atlantic cyclone and its relevance for large-scale dynamics</t>
  </si>
  <si>
    <t>Annika Oertel</t>
  </si>
  <si>
    <t>Development of a logistic model to study warm conveyor belts on subseasonal time-scales</t>
  </si>
  <si>
    <t>Julian Quinting</t>
  </si>
  <si>
    <t>Linking atmospheric rivers and warm conveyor belt airflows</t>
  </si>
  <si>
    <t>Helen Dacre</t>
  </si>
  <si>
    <t>Linking Predictability barriers and diabatic processes</t>
  </si>
  <si>
    <t>Sanchez Claudio</t>
  </si>
  <si>
    <t>An overview on the concept of warm conveyor belts</t>
  </si>
  <si>
    <t>Heini Wernli</t>
  </si>
  <si>
    <t>Warm Conveyor Belts and Their Role for Cloud Radiative Forcing in the Extratropical Storm Tracks</t>
  </si>
  <si>
    <t>Hanna Joos</t>
  </si>
  <si>
    <t>Revisiting the isentropic view of PV modification in warm conveyor belts</t>
  </si>
  <si>
    <t>Ben Harvey</t>
  </si>
  <si>
    <t>Rapid ascents embedded in a warm conveyor belt observed and modeled at kilometer-scale resolution</t>
  </si>
  <si>
    <t>Florian Pantillon</t>
  </si>
  <si>
    <t>Hanin Binder</t>
  </si>
  <si>
    <t>Exceptional air mass transport and dynamical drivers of an extreme wintertime Arctic warm event</t>
  </si>
  <si>
    <t>Gwendal Riviere</t>
  </si>
  <si>
    <t>Diabatic processes in the Warm Conveyor Belt of the Stalactite Cyclone: sensitivity to two convective parametrization schemes of the global Météo-France model ARPEGE</t>
  </si>
  <si>
    <t>The importance of warm conveyor belts for (upscale) error growth</t>
  </si>
  <si>
    <t>How do diabatic processes in warm conveyor belts influence circulation and Rossby waves at tropopause level?</t>
  </si>
  <si>
    <t>John Methven</t>
  </si>
  <si>
    <t>Impact of different microphysics on the warm conveyor belt of a deep extratropical cyclone observed during the NAWDEX campaign and on its associated ridge building.</t>
  </si>
  <si>
    <t>Marie Mazoyer</t>
  </si>
  <si>
    <t>Impact of model upgrades on diabatic processes in extratropical cyclones and downstream forecast evolution</t>
  </si>
  <si>
    <t>Suzanne Gray</t>
  </si>
  <si>
    <t>Influence of Warm Conveyor Belts on the Predictability of  Downstream High-Impact Weather</t>
  </si>
  <si>
    <t>James Doyle</t>
  </si>
  <si>
    <t>Verification of warm conveyor belts in ECMWF IFS reforecasts</t>
  </si>
  <si>
    <t>Jan Wandel</t>
  </si>
  <si>
    <t>Examining model error in potential temperature and potential vorticity via weather forecasts at different lead times</t>
  </si>
  <si>
    <t>Oscar Martinez-Alvarado</t>
  </si>
  <si>
    <t>Adjoint Sensitivity and the Impact of Atmospheric River Reconnaissance Observations for North Pacific Forecasts</t>
  </si>
  <si>
    <t>Carolyn Reynolds</t>
  </si>
  <si>
    <t>Microphysics and dynamics of snowfall associated to a warm conveyor belt over Korea</t>
  </si>
  <si>
    <t>Josué Gehring</t>
  </si>
  <si>
    <t>Dropsonde observations reveal effect of SST on low-level atmospheric stability within an atmospheric river under an atmospheric river</t>
  </si>
  <si>
    <t>Alison Cobb</t>
  </si>
  <si>
    <t>GPM Satellite Radar Observations of Precipitation Mechanisms in Atmospheric Rivers</t>
  </si>
  <si>
    <t>Forest Cannon</t>
  </si>
  <si>
    <t>The Impact of Warm Conveyor Belt Forecast Uncertainty on Variability in the Downstream Waveguide</t>
  </si>
  <si>
    <t>Jeremy Berman</t>
  </si>
  <si>
    <t>The role of cloud diabatic processes in the life cycle of Atlantic-European weather regimes</t>
  </si>
  <si>
    <t>Christian M. Grams</t>
  </si>
  <si>
    <t>West Coast Forecast Challenges and Development of Atmospheric River Reconnaissance</t>
  </si>
  <si>
    <t>Marty Ralph</t>
  </si>
  <si>
    <t>Airborne active remote-sensing observations of warm conveyor belts</t>
  </si>
  <si>
    <t>Andreas Schäfler</t>
  </si>
  <si>
    <t>The effect of clouds, radiation and turbulence on upper-level PV</t>
  </si>
  <si>
    <t>Elisa Spreitzer</t>
  </si>
  <si>
    <t>The prospects for radars on satellites to provide better observations of warm conveyor belts</t>
  </si>
  <si>
    <t>Anthony Illingworth</t>
  </si>
  <si>
    <t>Mark Rodwell</t>
  </si>
  <si>
    <t>Stephen English</t>
  </si>
  <si>
    <t>Alan Geer</t>
  </si>
  <si>
    <t xml:space="preserve">Aspirations for the workshop - Bringing WCB understanding into forecast system development </t>
  </si>
  <si>
    <t>Close</t>
  </si>
  <si>
    <t>Gap</t>
  </si>
  <si>
    <t>Close of meeting</t>
  </si>
  <si>
    <t>Introduction</t>
  </si>
  <si>
    <t>Introduction to break out groups</t>
  </si>
  <si>
    <t>Working group summaries and final plenary discussions</t>
  </si>
  <si>
    <t>What information can current observations provide about Warm Conveyor Belts?</t>
  </si>
  <si>
    <t xml:space="preserve">Assimilation of water vapour, cloud and precipitation observations in extratropical cyclones </t>
  </si>
  <si>
    <t>Florian Pappenberger</t>
  </si>
  <si>
    <t>Break</t>
  </si>
  <si>
    <t>George Craig</t>
  </si>
  <si>
    <t>Three-dimensional radiative transfer around a tropopause fold</t>
  </si>
  <si>
    <t>Michael Riemer</t>
  </si>
  <si>
    <t>Workshop photo - BlueJeans gallery!</t>
  </si>
  <si>
    <t>Lunch - Coffee - Night Owl - Posters and discussions</t>
  </si>
  <si>
    <t>Working group sessions - BlueJeans</t>
  </si>
  <si>
    <t>Poster "lunch"</t>
  </si>
  <si>
    <t>"Lunch"</t>
  </si>
  <si>
    <t>"Lunch" (and prepare WG summaries)</t>
  </si>
  <si>
    <t>Presenter</t>
  </si>
  <si>
    <t xml:space="preserve">Virtual Workshop: Warm Conveyor Belts – a challenge to forecasting </t>
  </si>
  <si>
    <t>UTC+</t>
  </si>
  <si>
    <t>Base datetime (UTC)</t>
  </si>
  <si>
    <t>Duration</t>
  </si>
  <si>
    <t>Start</t>
  </si>
  <si>
    <t>End</t>
  </si>
  <si>
    <t>Presenter UTC+</t>
  </si>
  <si>
    <t>Presenter time</t>
  </si>
  <si>
    <t>HIDE THIS ROW</t>
  </si>
  <si>
    <t>HIDE THESE COLUMNS</t>
  </si>
  <si>
    <r>
      <t>Change number in red box to required timezone (</t>
    </r>
    <r>
      <rPr>
        <b/>
        <i/>
        <sz val="18"/>
        <color rgb="FFFF0000"/>
        <rFont val="Calibri"/>
        <family val="2"/>
        <scheme val="minor"/>
      </rPr>
      <t>e.g.</t>
    </r>
    <r>
      <rPr>
        <b/>
        <sz val="18"/>
        <color rgb="FFFF0000"/>
        <rFont val="Calibri"/>
        <family val="2"/>
        <scheme val="minor"/>
      </rPr>
      <t xml:space="preserve"> -8 for San Diego, 8 for Beijing)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</si>
</sst>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\ \ \ \ hh:mm"/>
    <numFmt numFmtId="165" formatCode="ddd\ mmmm\ dd\ \ \ \ hh:m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7" fillId="2" borderId="0" xfId="0" applyFont="1" applyFill="1" applyAlignment="1">
      <alignment horizontal="left" vertical="top" wrapText="1"/>
    </xf>
    <xf numFmtId="165" fontId="7" fillId="2" borderId="0" xfId="0" applyNumberFormat="1" applyFont="1" applyFill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65" fontId="5" fillId="2" borderId="0" xfId="0" applyNumberFormat="1" applyFont="1" applyFill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2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right" vertical="top" wrapText="1"/>
    </xf>
    <xf numFmtId="20" fontId="1" fillId="2" borderId="0" xfId="0" applyNumberFormat="1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20" fontId="0" fillId="0" borderId="0" xfId="0" applyNumberFormat="1" applyFont="1" applyFill="1" applyAlignment="1">
      <alignment horizontal="left" vertical="top" wrapText="1"/>
    </xf>
    <xf numFmtId="20" fontId="1" fillId="0" borderId="0" xfId="0" applyNumberFormat="1" applyFont="1" applyFill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20" fontId="0" fillId="0" borderId="0" xfId="0" applyNumberFormat="1" applyFill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top" wrapText="1"/>
    </xf>
    <xf numFmtId="20" fontId="0" fillId="0" borderId="3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horizontal="right" vertical="top" wrapText="1"/>
    </xf>
    <xf numFmtId="20" fontId="4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4" fontId="0" fillId="0" borderId="0" xfId="0" applyNumberFormat="1" applyFill="1" applyAlignment="1">
      <alignment horizontal="right" vertical="top" wrapText="1"/>
    </xf>
    <xf numFmtId="20" fontId="0" fillId="0" borderId="0" xfId="0" applyNumberFormat="1" applyFill="1" applyAlignment="1">
      <alignment horizontal="right" vertical="top" wrapText="1"/>
    </xf>
    <xf numFmtId="164" fontId="0" fillId="0" borderId="3" xfId="0" applyNumberFormat="1" applyFill="1" applyBorder="1" applyAlignment="1">
      <alignment horizontal="right" vertical="top" wrapText="1"/>
    </xf>
    <xf numFmtId="20" fontId="0" fillId="0" borderId="3" xfId="0" applyNumberFormat="1" applyFill="1" applyBorder="1" applyAlignment="1">
      <alignment horizontal="right" vertical="top" wrapText="1"/>
    </xf>
    <xf numFmtId="165" fontId="3" fillId="0" borderId="0" xfId="0" applyNumberFormat="1" applyFont="1" applyFill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right" vertical="top" wrapText="1"/>
    </xf>
    <xf numFmtId="20" fontId="4" fillId="0" borderId="3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20" fontId="0" fillId="0" borderId="3" xfId="0" applyNumberForma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165" fontId="4" fillId="3" borderId="0" xfId="0" applyNumberFormat="1" applyFont="1" applyFill="1" applyAlignment="1">
      <alignment horizontal="left" vertical="top" wrapText="1"/>
    </xf>
    <xf numFmtId="1" fontId="4" fillId="3" borderId="0" xfId="0" applyNumberFormat="1" applyFont="1" applyFill="1" applyAlignment="1">
      <alignment horizontal="left" vertical="top" wrapText="1"/>
    </xf>
    <xf numFmtId="20" fontId="0" fillId="3" borderId="0" xfId="0" applyNumberFormat="1" applyFont="1" applyFill="1" applyAlignment="1">
      <alignment horizontal="left" vertical="top" wrapText="1"/>
    </xf>
    <xf numFmtId="164" fontId="4" fillId="3" borderId="0" xfId="0" applyNumberFormat="1" applyFont="1" applyFill="1" applyAlignment="1">
      <alignment horizontal="right" vertical="top" wrapText="1"/>
    </xf>
    <xf numFmtId="20" fontId="4" fillId="3" borderId="0" xfId="0" applyNumberFormat="1" applyFont="1" applyFill="1" applyAlignment="1">
      <alignment horizontal="right" vertical="top" wrapText="1"/>
    </xf>
    <xf numFmtId="164" fontId="0" fillId="3" borderId="0" xfId="0" applyNumberFormat="1" applyFill="1" applyAlignment="1">
      <alignment horizontal="right" vertical="top" wrapText="1"/>
    </xf>
    <xf numFmtId="20" fontId="0" fillId="3" borderId="0" xfId="0" applyNumberFormat="1" applyFill="1" applyAlignment="1">
      <alignment horizontal="right" vertical="top" wrapText="1"/>
    </xf>
    <xf numFmtId="0" fontId="2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165" fontId="4" fillId="3" borderId="3" xfId="0" applyNumberFormat="1" applyFont="1" applyFill="1" applyBorder="1" applyAlignment="1">
      <alignment horizontal="left" vertical="top" wrapText="1"/>
    </xf>
    <xf numFmtId="1" fontId="4" fillId="3" borderId="3" xfId="0" applyNumberFormat="1" applyFont="1" applyFill="1" applyBorder="1" applyAlignment="1">
      <alignment horizontal="left" vertical="top" wrapText="1"/>
    </xf>
    <xf numFmtId="20" fontId="0" fillId="3" borderId="3" xfId="0" applyNumberFormat="1" applyFill="1" applyBorder="1" applyAlignment="1">
      <alignment horizontal="left" vertical="top" wrapText="1"/>
    </xf>
    <xf numFmtId="20" fontId="0" fillId="3" borderId="3" xfId="0" applyNumberFormat="1" applyFont="1" applyFill="1" applyBorder="1" applyAlignment="1">
      <alignment horizontal="left" vertical="top" wrapText="1"/>
    </xf>
    <xf numFmtId="164" fontId="4" fillId="3" borderId="3" xfId="0" applyNumberFormat="1" applyFont="1" applyFill="1" applyBorder="1" applyAlignment="1">
      <alignment horizontal="right" vertical="top" wrapText="1"/>
    </xf>
    <xf numFmtId="20" fontId="4" fillId="3" borderId="3" xfId="0" applyNumberFormat="1" applyFont="1" applyFill="1" applyBorder="1" applyAlignment="1">
      <alignment horizontal="right" vertical="top" wrapText="1"/>
    </xf>
    <xf numFmtId="164" fontId="0" fillId="3" borderId="3" xfId="0" applyNumberFormat="1" applyFill="1" applyBorder="1" applyAlignment="1">
      <alignment horizontal="right" vertical="top" wrapText="1"/>
    </xf>
    <xf numFmtId="20" fontId="0" fillId="3" borderId="3" xfId="0" applyNumberFormat="1" applyFill="1" applyBorder="1" applyAlignment="1">
      <alignment horizontal="right" vertical="top" wrapText="1"/>
    </xf>
    <xf numFmtId="20" fontId="0" fillId="3" borderId="0" xfId="0" applyNumberFormat="1" applyFill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right" vertical="top" wrapText="1"/>
    </xf>
    <xf numFmtId="1" fontId="7" fillId="4" borderId="2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topLeftCell="B5" workbookViewId="0">
      <selection activeCell="M5" sqref="M5"/>
    </sheetView>
  </sheetViews>
  <sheetFormatPr defaultRowHeight="15" x14ac:dyDescent="0.25"/>
  <cols>
    <col min="1" max="1" width="0" style="18" hidden="1" customWidth="1"/>
    <col min="2" max="2" width="84.85546875" style="19" customWidth="1"/>
    <col min="3" max="3" width="23.5703125" style="13" customWidth="1"/>
    <col min="4" max="4" width="24.140625" style="14" hidden="1" customWidth="1"/>
    <col min="5" max="5" width="12.140625" style="15" hidden="1" customWidth="1"/>
    <col min="6" max="7" width="9.140625" style="21" hidden="1" customWidth="1"/>
    <col min="8" max="8" width="13.42578125" style="31" customWidth="1"/>
    <col min="9" max="9" width="7.140625" style="17" customWidth="1"/>
    <col min="10" max="10" width="14.7109375" style="34" hidden="1" customWidth="1"/>
    <col min="11" max="11" width="7.28515625" style="35" hidden="1" customWidth="1"/>
    <col min="12" max="16384" width="9.140625" style="18"/>
  </cols>
  <sheetData>
    <row r="1" spans="1:11" ht="28.5" x14ac:dyDescent="0.25">
      <c r="B1" s="67" t="s">
        <v>79</v>
      </c>
      <c r="C1" s="67"/>
      <c r="D1" s="67"/>
      <c r="E1" s="67"/>
      <c r="F1" s="67"/>
      <c r="G1" s="67"/>
      <c r="H1" s="67"/>
      <c r="I1" s="67"/>
      <c r="J1" s="67"/>
      <c r="K1" s="67"/>
    </row>
    <row r="2" spans="1:11" ht="19.5" customHeight="1" x14ac:dyDescent="0.25">
      <c r="D2" s="71" t="s">
        <v>88</v>
      </c>
      <c r="E2" s="71"/>
      <c r="F2" s="71"/>
      <c r="G2" s="71"/>
      <c r="H2" s="27"/>
      <c r="I2" s="28"/>
      <c r="J2" s="70" t="s">
        <v>88</v>
      </c>
      <c r="K2" s="70"/>
    </row>
    <row r="3" spans="1:11" ht="24" thickBot="1" x14ac:dyDescent="0.3">
      <c r="B3" s="68" t="s">
        <v>89</v>
      </c>
      <c r="C3" s="68"/>
      <c r="D3" s="68"/>
      <c r="E3" s="68"/>
      <c r="F3" s="68"/>
      <c r="G3" s="68"/>
      <c r="H3" s="68"/>
      <c r="I3" s="68"/>
      <c r="J3" s="68"/>
      <c r="K3" s="68"/>
    </row>
    <row r="4" spans="1:11" ht="44.25" customHeight="1" thickBot="1" x14ac:dyDescent="0.3">
      <c r="B4" s="1"/>
      <c r="C4" s="1"/>
      <c r="D4" s="2"/>
      <c r="E4" s="1"/>
      <c r="F4" s="1"/>
      <c r="G4" s="1"/>
      <c r="H4" s="3" t="s">
        <v>80</v>
      </c>
      <c r="I4" s="66">
        <v>-8</v>
      </c>
      <c r="J4" s="69" t="s">
        <v>86</v>
      </c>
      <c r="K4" s="69"/>
    </row>
    <row r="5" spans="1:11" ht="30" x14ac:dyDescent="0.25">
      <c r="A5" s="29" t="s">
        <v>0</v>
      </c>
      <c r="B5" s="4" t="s">
        <v>1</v>
      </c>
      <c r="C5" s="5" t="s">
        <v>78</v>
      </c>
      <c r="D5" s="6" t="s">
        <v>81</v>
      </c>
      <c r="E5" s="7" t="s">
        <v>85</v>
      </c>
      <c r="F5" s="8" t="s">
        <v>82</v>
      </c>
      <c r="G5" s="8" t="s">
        <v>60</v>
      </c>
      <c r="H5" s="9" t="s">
        <v>83</v>
      </c>
      <c r="I5" s="10" t="s">
        <v>84</v>
      </c>
      <c r="J5" s="9" t="s">
        <v>83</v>
      </c>
      <c r="K5" s="10" t="s">
        <v>84</v>
      </c>
    </row>
    <row r="6" spans="1:11" hidden="1" x14ac:dyDescent="0.25">
      <c r="A6" s="29"/>
      <c r="B6" s="38" t="s">
        <v>87</v>
      </c>
      <c r="C6" s="30"/>
      <c r="D6" s="14">
        <v>43900.375</v>
      </c>
      <c r="E6" s="32">
        <v>0</v>
      </c>
      <c r="F6" s="33">
        <f>TIME(0,0,0)</f>
        <v>0</v>
      </c>
      <c r="G6" s="33">
        <f>TIME(0,0,0)</f>
        <v>0</v>
      </c>
      <c r="H6" s="27">
        <f>D6+SIGN($I$4)*TIME(SIGN($I$4)*$I$4,0,0)</f>
        <v>43900.041666666664</v>
      </c>
      <c r="I6" s="28">
        <f>H6+F6</f>
        <v>43900.041666666664</v>
      </c>
      <c r="J6" s="34">
        <f>H6+SIGN(E6-$I$4)*TIME(SIGN(E6-$I$4)*(E6-$I$4),0,0)</f>
        <v>43900.375</v>
      </c>
      <c r="K6" s="35">
        <f>J6+F6</f>
        <v>43900.375</v>
      </c>
    </row>
    <row r="7" spans="1:11" s="11" customFormat="1" x14ac:dyDescent="0.25">
      <c r="B7" s="12" t="s">
        <v>62</v>
      </c>
      <c r="C7" s="13" t="s">
        <v>67</v>
      </c>
      <c r="D7" s="14"/>
      <c r="E7" s="15">
        <v>0</v>
      </c>
      <c r="F7" s="16">
        <f>TIME(0,10,0)</f>
        <v>6.9444444444444441E-3</v>
      </c>
      <c r="G7" s="16">
        <f>TIME(0,0,0)</f>
        <v>0</v>
      </c>
      <c r="H7" s="27">
        <f>I6+G6</f>
        <v>43900.041666666664</v>
      </c>
      <c r="I7" s="28">
        <f t="shared" ref="I7" si="0">H7+F7</f>
        <v>43900.048611111109</v>
      </c>
      <c r="J7" s="34">
        <f t="shared" ref="J7:J24" si="1">H7+SIGN(E7-$I$4)*TIME(SIGN(E7-$I$4)*(E7-$I$4),0,0)</f>
        <v>43900.375</v>
      </c>
      <c r="K7" s="35">
        <f t="shared" ref="K7:K24" si="2">J7+F7</f>
        <v>43900.381944444445</v>
      </c>
    </row>
    <row r="8" spans="1:11" s="11" customFormat="1" x14ac:dyDescent="0.25">
      <c r="A8" s="18">
        <v>7</v>
      </c>
      <c r="B8" s="19" t="s">
        <v>10</v>
      </c>
      <c r="C8" s="13" t="s">
        <v>11</v>
      </c>
      <c r="D8" s="14"/>
      <c r="E8" s="15">
        <v>1</v>
      </c>
      <c r="F8" s="16">
        <f>TIME(0,25,0)</f>
        <v>1.7361111111111112E-2</v>
      </c>
      <c r="G8" s="16">
        <f>TIME(0,5,0)</f>
        <v>3.472222222222222E-3</v>
      </c>
      <c r="H8" s="27">
        <f t="shared" ref="H8:H24" si="3">I7+G7</f>
        <v>43900.048611111109</v>
      </c>
      <c r="I8" s="28">
        <f t="shared" ref="I8:I24" si="4">H8+F8</f>
        <v>43900.065972222219</v>
      </c>
      <c r="J8" s="34">
        <f t="shared" si="1"/>
        <v>43900.423611111109</v>
      </c>
      <c r="K8" s="35">
        <f t="shared" si="2"/>
        <v>43900.440972222219</v>
      </c>
    </row>
    <row r="9" spans="1:11" x14ac:dyDescent="0.25">
      <c r="A9" s="11"/>
      <c r="B9" s="12" t="s">
        <v>58</v>
      </c>
      <c r="C9" s="13" t="s">
        <v>55</v>
      </c>
      <c r="E9" s="15">
        <v>0</v>
      </c>
      <c r="F9" s="16">
        <f>TIME(0,25,0)</f>
        <v>1.7361111111111112E-2</v>
      </c>
      <c r="G9" s="16">
        <f>TIME(0,5,0)</f>
        <v>3.472222222222222E-3</v>
      </c>
      <c r="H9" s="27">
        <f t="shared" si="3"/>
        <v>43900.069444444438</v>
      </c>
      <c r="I9" s="28">
        <f t="shared" si="4"/>
        <v>43900.086805555547</v>
      </c>
      <c r="J9" s="34">
        <f t="shared" si="1"/>
        <v>43900.402777777774</v>
      </c>
      <c r="K9" s="35">
        <f t="shared" si="2"/>
        <v>43900.420138888883</v>
      </c>
    </row>
    <row r="10" spans="1:11" x14ac:dyDescent="0.25">
      <c r="B10" s="20" t="s">
        <v>68</v>
      </c>
      <c r="E10" s="15">
        <v>0</v>
      </c>
      <c r="F10" s="16">
        <f>TIME(0,15,0)</f>
        <v>1.0416666666666666E-2</v>
      </c>
      <c r="G10" s="16">
        <f>TIME(0,0,0)</f>
        <v>0</v>
      </c>
      <c r="H10" s="27">
        <f t="shared" si="3"/>
        <v>43900.090277777766</v>
      </c>
      <c r="I10" s="28">
        <f t="shared" si="4"/>
        <v>43900.100694444431</v>
      </c>
      <c r="J10" s="34">
        <f t="shared" si="1"/>
        <v>43900.423611111102</v>
      </c>
      <c r="K10" s="35">
        <f t="shared" si="2"/>
        <v>43900.434027777766</v>
      </c>
    </row>
    <row r="11" spans="1:11" x14ac:dyDescent="0.25">
      <c r="A11" s="18">
        <v>37</v>
      </c>
      <c r="B11" s="19" t="s">
        <v>49</v>
      </c>
      <c r="C11" s="13" t="s">
        <v>50</v>
      </c>
      <c r="E11" s="15">
        <v>1</v>
      </c>
      <c r="F11" s="16">
        <f>TIME(0,25,0)</f>
        <v>1.7361111111111112E-2</v>
      </c>
      <c r="G11" s="16">
        <f t="shared" ref="G11:G32" si="5">TIME(0,5,0)</f>
        <v>3.472222222222222E-3</v>
      </c>
      <c r="H11" s="27">
        <f t="shared" si="3"/>
        <v>43900.100694444431</v>
      </c>
      <c r="I11" s="28">
        <f t="shared" si="4"/>
        <v>43900.11805555554</v>
      </c>
      <c r="J11" s="34">
        <f t="shared" si="1"/>
        <v>43900.475694444431</v>
      </c>
      <c r="K11" s="35">
        <f t="shared" si="2"/>
        <v>43900.49305555554</v>
      </c>
    </row>
    <row r="12" spans="1:11" x14ac:dyDescent="0.25">
      <c r="A12" s="18">
        <v>2</v>
      </c>
      <c r="B12" s="19" t="s">
        <v>2</v>
      </c>
      <c r="C12" s="13" t="s">
        <v>3</v>
      </c>
      <c r="E12" s="15">
        <v>1</v>
      </c>
      <c r="F12" s="16">
        <f>TIME(0,25,0)</f>
        <v>1.7361111111111112E-2</v>
      </c>
      <c r="G12" s="16">
        <f t="shared" si="5"/>
        <v>3.472222222222222E-3</v>
      </c>
      <c r="H12" s="27">
        <f t="shared" si="3"/>
        <v>43900.121527777759</v>
      </c>
      <c r="I12" s="28">
        <f t="shared" si="4"/>
        <v>43900.138888888869</v>
      </c>
      <c r="J12" s="34">
        <f t="shared" si="1"/>
        <v>43900.496527777759</v>
      </c>
      <c r="K12" s="35">
        <f t="shared" si="2"/>
        <v>43900.513888888869</v>
      </c>
    </row>
    <row r="13" spans="1:11" x14ac:dyDescent="0.25">
      <c r="A13" s="18">
        <v>18</v>
      </c>
      <c r="B13" s="19" t="s">
        <v>22</v>
      </c>
      <c r="C13" s="13" t="s">
        <v>71</v>
      </c>
      <c r="E13" s="15">
        <v>1</v>
      </c>
      <c r="F13" s="16">
        <f>TIME(0,25,0)</f>
        <v>1.7361111111111112E-2</v>
      </c>
      <c r="G13" s="16">
        <f t="shared" si="5"/>
        <v>3.472222222222222E-3</v>
      </c>
      <c r="H13" s="27">
        <f t="shared" si="3"/>
        <v>43900.142361111088</v>
      </c>
      <c r="I13" s="28">
        <f t="shared" si="4"/>
        <v>43900.159722222197</v>
      </c>
      <c r="J13" s="34">
        <f t="shared" si="1"/>
        <v>43900.517361111088</v>
      </c>
      <c r="K13" s="35">
        <f t="shared" si="2"/>
        <v>43900.534722222197</v>
      </c>
    </row>
    <row r="14" spans="1:11" x14ac:dyDescent="0.25">
      <c r="B14" s="45" t="s">
        <v>75</v>
      </c>
      <c r="C14" s="46"/>
      <c r="D14" s="47"/>
      <c r="E14" s="48">
        <v>0</v>
      </c>
      <c r="F14" s="49">
        <f>TIME(2,0,0)</f>
        <v>8.3333333333333329E-2</v>
      </c>
      <c r="G14" s="49">
        <f>TIME(0,0,0)</f>
        <v>0</v>
      </c>
      <c r="H14" s="50">
        <f t="shared" si="3"/>
        <v>43900.163194444416</v>
      </c>
      <c r="I14" s="51">
        <f t="shared" si="4"/>
        <v>43900.246527777752</v>
      </c>
      <c r="J14" s="52">
        <f t="shared" si="1"/>
        <v>43900.496527777752</v>
      </c>
      <c r="K14" s="53">
        <f t="shared" si="2"/>
        <v>43900.579861111088</v>
      </c>
    </row>
    <row r="15" spans="1:11" x14ac:dyDescent="0.25">
      <c r="A15" s="18">
        <v>34</v>
      </c>
      <c r="B15" s="19" t="s">
        <v>45</v>
      </c>
      <c r="C15" s="13" t="s">
        <v>46</v>
      </c>
      <c r="E15" s="15">
        <v>1</v>
      </c>
      <c r="F15" s="16">
        <f>TIME(0,20,0)</f>
        <v>1.3888888888888888E-2</v>
      </c>
      <c r="G15" s="16">
        <f t="shared" si="5"/>
        <v>3.472222222222222E-3</v>
      </c>
      <c r="H15" s="27">
        <f t="shared" si="3"/>
        <v>43900.246527777752</v>
      </c>
      <c r="I15" s="28">
        <f t="shared" si="4"/>
        <v>43900.260416666642</v>
      </c>
      <c r="J15" s="34">
        <f t="shared" si="1"/>
        <v>43900.621527777752</v>
      </c>
      <c r="K15" s="35">
        <f t="shared" si="2"/>
        <v>43900.635416666642</v>
      </c>
    </row>
    <row r="16" spans="1:11" x14ac:dyDescent="0.25">
      <c r="A16" s="18">
        <v>27</v>
      </c>
      <c r="B16" s="19" t="s">
        <v>33</v>
      </c>
      <c r="C16" s="13" t="s">
        <v>34</v>
      </c>
      <c r="E16" s="15">
        <v>0</v>
      </c>
      <c r="F16" s="21">
        <f>TIME(0,20,0)</f>
        <v>1.3888888888888888E-2</v>
      </c>
      <c r="G16" s="16">
        <f>TIME(0,5,0)</f>
        <v>3.472222222222222E-3</v>
      </c>
      <c r="H16" s="27">
        <f t="shared" si="3"/>
        <v>43900.263888888861</v>
      </c>
      <c r="I16" s="28">
        <f t="shared" si="4"/>
        <v>43900.277777777752</v>
      </c>
      <c r="J16" s="34">
        <f t="shared" si="1"/>
        <v>43900.597222222197</v>
      </c>
      <c r="K16" s="35">
        <f t="shared" si="2"/>
        <v>43900.611111111088</v>
      </c>
    </row>
    <row r="17" spans="1:11" x14ac:dyDescent="0.25">
      <c r="A17" s="18">
        <v>32</v>
      </c>
      <c r="B17" s="19" t="s">
        <v>43</v>
      </c>
      <c r="C17" s="13" t="s">
        <v>44</v>
      </c>
      <c r="E17" s="15">
        <v>-5</v>
      </c>
      <c r="F17" s="16">
        <f>TIME(0,25,0)</f>
        <v>1.7361111111111112E-2</v>
      </c>
      <c r="G17" s="16">
        <f t="shared" si="5"/>
        <v>3.472222222222222E-3</v>
      </c>
      <c r="H17" s="27">
        <f t="shared" si="3"/>
        <v>43900.281249999971</v>
      </c>
      <c r="I17" s="28">
        <f t="shared" si="4"/>
        <v>43900.29861111108</v>
      </c>
      <c r="J17" s="34">
        <f t="shared" si="1"/>
        <v>43900.406249999971</v>
      </c>
      <c r="K17" s="35">
        <f t="shared" si="2"/>
        <v>43900.42361111108</v>
      </c>
    </row>
    <row r="18" spans="1:11" x14ac:dyDescent="0.25">
      <c r="B18" s="20" t="s">
        <v>68</v>
      </c>
      <c r="E18" s="15">
        <v>0</v>
      </c>
      <c r="F18" s="16">
        <f>TIME(0,15,0)</f>
        <v>1.0416666666666666E-2</v>
      </c>
      <c r="G18" s="16">
        <f>TIME(0,0,0)</f>
        <v>0</v>
      </c>
      <c r="H18" s="27">
        <f t="shared" si="3"/>
        <v>43900.302083333299</v>
      </c>
      <c r="I18" s="28">
        <f t="shared" si="4"/>
        <v>43900.312499999964</v>
      </c>
      <c r="J18" s="34">
        <f t="shared" si="1"/>
        <v>43900.635416666635</v>
      </c>
      <c r="K18" s="35">
        <f t="shared" si="2"/>
        <v>43900.645833333299</v>
      </c>
    </row>
    <row r="19" spans="1:11" x14ac:dyDescent="0.25">
      <c r="A19" s="18">
        <v>5</v>
      </c>
      <c r="B19" s="19" t="s">
        <v>6</v>
      </c>
      <c r="C19" s="13" t="s">
        <v>7</v>
      </c>
      <c r="E19" s="15">
        <v>0</v>
      </c>
      <c r="F19" s="16">
        <f>TIME(0,20,0)</f>
        <v>1.3888888888888888E-2</v>
      </c>
      <c r="G19" s="16">
        <f t="shared" si="5"/>
        <v>3.472222222222222E-3</v>
      </c>
      <c r="H19" s="27">
        <f t="shared" si="3"/>
        <v>43900.312499999964</v>
      </c>
      <c r="I19" s="28">
        <f t="shared" si="4"/>
        <v>43900.326388888854</v>
      </c>
      <c r="J19" s="34">
        <f t="shared" si="1"/>
        <v>43900.645833333299</v>
      </c>
      <c r="K19" s="35">
        <f t="shared" si="2"/>
        <v>43900.65972222219</v>
      </c>
    </row>
    <row r="20" spans="1:11" x14ac:dyDescent="0.25">
      <c r="A20" s="18">
        <v>22</v>
      </c>
      <c r="B20" s="19" t="s">
        <v>29</v>
      </c>
      <c r="C20" s="13" t="s">
        <v>30</v>
      </c>
      <c r="E20" s="15">
        <v>-8</v>
      </c>
      <c r="F20" s="16">
        <f>TIME(0,25,0)</f>
        <v>1.7361111111111112E-2</v>
      </c>
      <c r="G20" s="16">
        <f t="shared" si="5"/>
        <v>3.472222222222222E-3</v>
      </c>
      <c r="H20" s="27">
        <f t="shared" si="3"/>
        <v>43900.329861111073</v>
      </c>
      <c r="I20" s="28">
        <f t="shared" si="4"/>
        <v>43900.347222222183</v>
      </c>
      <c r="J20" s="34">
        <f t="shared" si="1"/>
        <v>43900.329861111073</v>
      </c>
      <c r="K20" s="35">
        <f t="shared" si="2"/>
        <v>43900.347222222183</v>
      </c>
    </row>
    <row r="21" spans="1:11" x14ac:dyDescent="0.25">
      <c r="A21" s="18">
        <v>35</v>
      </c>
      <c r="B21" s="19" t="s">
        <v>47</v>
      </c>
      <c r="C21" s="13" t="s">
        <v>48</v>
      </c>
      <c r="E21" s="15">
        <v>-8</v>
      </c>
      <c r="F21" s="16">
        <f>TIME(0,20,0)</f>
        <v>1.3888888888888888E-2</v>
      </c>
      <c r="G21" s="16">
        <f t="shared" si="5"/>
        <v>3.472222222222222E-3</v>
      </c>
      <c r="H21" s="27">
        <f t="shared" si="3"/>
        <v>43900.350694444402</v>
      </c>
      <c r="I21" s="28">
        <f t="shared" si="4"/>
        <v>43900.364583333292</v>
      </c>
      <c r="J21" s="34">
        <f t="shared" si="1"/>
        <v>43900.350694444402</v>
      </c>
      <c r="K21" s="35">
        <f t="shared" si="2"/>
        <v>43900.364583333292</v>
      </c>
    </row>
    <row r="22" spans="1:11" x14ac:dyDescent="0.25">
      <c r="A22" s="18">
        <v>28</v>
      </c>
      <c r="B22" s="19" t="s">
        <v>35</v>
      </c>
      <c r="C22" s="13" t="s">
        <v>36</v>
      </c>
      <c r="E22" s="15">
        <v>-8</v>
      </c>
      <c r="F22" s="16">
        <f>TIME(0,20,0)</f>
        <v>1.3888888888888888E-2</v>
      </c>
      <c r="G22" s="16">
        <f t="shared" si="5"/>
        <v>3.472222222222222E-3</v>
      </c>
      <c r="H22" s="27">
        <f t="shared" si="3"/>
        <v>43900.368055555511</v>
      </c>
      <c r="I22" s="28">
        <f t="shared" si="4"/>
        <v>43900.381944444402</v>
      </c>
      <c r="J22" s="34">
        <f t="shared" si="1"/>
        <v>43900.368055555511</v>
      </c>
      <c r="K22" s="35">
        <f t="shared" si="2"/>
        <v>43900.381944444402</v>
      </c>
    </row>
    <row r="23" spans="1:11" x14ac:dyDescent="0.25">
      <c r="B23" s="45" t="s">
        <v>72</v>
      </c>
      <c r="C23" s="46"/>
      <c r="D23" s="47"/>
      <c r="E23" s="48">
        <v>0</v>
      </c>
      <c r="F23" s="49">
        <f>TIME(0,20,0)</f>
        <v>1.3888888888888888E-2</v>
      </c>
      <c r="G23" s="49">
        <f>TIME(0,0,0)</f>
        <v>0</v>
      </c>
      <c r="H23" s="50">
        <f t="shared" si="3"/>
        <v>43900.385416666621</v>
      </c>
      <c r="I23" s="51">
        <f t="shared" si="4"/>
        <v>43900.399305555511</v>
      </c>
      <c r="J23" s="52">
        <f t="shared" si="1"/>
        <v>43900.718749999956</v>
      </c>
      <c r="K23" s="53">
        <f t="shared" si="2"/>
        <v>43900.732638888847</v>
      </c>
    </row>
    <row r="24" spans="1:11" s="41" customFormat="1" ht="15.75" thickBot="1" x14ac:dyDescent="0.3">
      <c r="B24" s="22" t="s">
        <v>59</v>
      </c>
      <c r="C24" s="23"/>
      <c r="D24" s="24"/>
      <c r="E24" s="25">
        <v>0</v>
      </c>
      <c r="F24" s="26">
        <f>TIME(0,0,0)</f>
        <v>0</v>
      </c>
      <c r="G24" s="26">
        <f>TIME(0,0,0)</f>
        <v>0</v>
      </c>
      <c r="H24" s="39">
        <f t="shared" si="3"/>
        <v>43900.399305555511</v>
      </c>
      <c r="I24" s="40">
        <f t="shared" si="4"/>
        <v>43900.399305555511</v>
      </c>
      <c r="J24" s="36">
        <f t="shared" si="1"/>
        <v>43900.732638888847</v>
      </c>
      <c r="K24" s="37">
        <f t="shared" si="2"/>
        <v>43900.732638888847</v>
      </c>
    </row>
    <row r="25" spans="1:11" hidden="1" x14ac:dyDescent="0.25">
      <c r="B25" s="43" t="s">
        <v>87</v>
      </c>
      <c r="D25" s="14">
        <v>43901.375</v>
      </c>
      <c r="E25" s="15">
        <v>0</v>
      </c>
      <c r="F25" s="21">
        <f>TIME(0,0,0)</f>
        <v>0</v>
      </c>
      <c r="G25" s="16">
        <f>TIME(0,0,0)</f>
        <v>0</v>
      </c>
      <c r="H25" s="27">
        <f>D25+SIGN($I$4)*TIME(SIGN($I$4)*$I$4,0,0)</f>
        <v>43901.041666666664</v>
      </c>
      <c r="I25" s="28">
        <f t="shared" ref="I25:I26" si="6">H25+F25</f>
        <v>43901.041666666664</v>
      </c>
      <c r="J25" s="34">
        <f>H25+SIGN(E25-$I$4)*TIME(SIGN(E25-$I$4)*(E25-$I$4),0,0)</f>
        <v>43901.375</v>
      </c>
      <c r="K25" s="35">
        <f t="shared" ref="K25" si="7">J25+F25</f>
        <v>43901.375</v>
      </c>
    </row>
    <row r="26" spans="1:11" x14ac:dyDescent="0.25">
      <c r="B26" s="19" t="s">
        <v>65</v>
      </c>
      <c r="C26" s="13" t="s">
        <v>56</v>
      </c>
      <c r="E26" s="15">
        <v>0</v>
      </c>
      <c r="F26" s="21">
        <f>TIME(0,25,0)</f>
        <v>1.7361111111111112E-2</v>
      </c>
      <c r="G26" s="16">
        <f>TIME(0,5,0)</f>
        <v>3.472222222222222E-3</v>
      </c>
      <c r="H26" s="27">
        <f t="shared" ref="H26" si="8">I25+G25</f>
        <v>43901.041666666664</v>
      </c>
      <c r="I26" s="28">
        <f t="shared" si="6"/>
        <v>43901.059027777774</v>
      </c>
      <c r="J26" s="34">
        <f t="shared" ref="J26:J45" si="9">H26+SIGN(E26-$I$4)*TIME(SIGN(E26-$I$4)*(E26-$I$4),0,0)</f>
        <v>43901.375</v>
      </c>
      <c r="K26" s="35">
        <f t="shared" ref="K26:K46" si="10">J26+F26</f>
        <v>43901.392361111109</v>
      </c>
    </row>
    <row r="27" spans="1:11" x14ac:dyDescent="0.25">
      <c r="B27" s="19" t="s">
        <v>66</v>
      </c>
      <c r="C27" s="13" t="s">
        <v>57</v>
      </c>
      <c r="E27" s="15">
        <v>0</v>
      </c>
      <c r="F27" s="21">
        <f>TIME(0,25,0)</f>
        <v>1.7361111111111112E-2</v>
      </c>
      <c r="G27" s="16">
        <f>TIME(0,5,0)</f>
        <v>3.472222222222222E-3</v>
      </c>
      <c r="H27" s="27">
        <f t="shared" ref="H27:H45" si="11">I26+G26</f>
        <v>43901.062499999993</v>
      </c>
      <c r="I27" s="28">
        <f t="shared" ref="I27:I47" si="12">H27+F27</f>
        <v>43901.079861111102</v>
      </c>
      <c r="J27" s="34">
        <f t="shared" si="9"/>
        <v>43901.395833333328</v>
      </c>
      <c r="K27" s="35">
        <f t="shared" si="10"/>
        <v>43901.413194444438</v>
      </c>
    </row>
    <row r="28" spans="1:11" x14ac:dyDescent="0.25">
      <c r="A28" s="18">
        <v>41</v>
      </c>
      <c r="B28" s="19" t="s">
        <v>53</v>
      </c>
      <c r="C28" s="13" t="s">
        <v>54</v>
      </c>
      <c r="E28" s="15">
        <v>0</v>
      </c>
      <c r="F28" s="21">
        <f>TIME(0,25,0)</f>
        <v>1.7361111111111112E-2</v>
      </c>
      <c r="G28" s="16">
        <f>TIME(0,5,0)</f>
        <v>3.472222222222222E-3</v>
      </c>
      <c r="H28" s="27">
        <f t="shared" si="11"/>
        <v>43901.083333333321</v>
      </c>
      <c r="I28" s="28">
        <f t="shared" si="12"/>
        <v>43901.100694444431</v>
      </c>
      <c r="J28" s="34">
        <f t="shared" si="9"/>
        <v>43901.416666666657</v>
      </c>
      <c r="K28" s="35">
        <f t="shared" si="10"/>
        <v>43901.434027777766</v>
      </c>
    </row>
    <row r="29" spans="1:11" x14ac:dyDescent="0.25">
      <c r="B29" s="20" t="s">
        <v>68</v>
      </c>
      <c r="E29" s="15">
        <v>0</v>
      </c>
      <c r="F29" s="21">
        <f>TIME(0,15,0)</f>
        <v>1.0416666666666666E-2</v>
      </c>
      <c r="G29" s="16">
        <f>TIME(0,0,0)</f>
        <v>0</v>
      </c>
      <c r="H29" s="27">
        <f t="shared" si="11"/>
        <v>43901.10416666665</v>
      </c>
      <c r="I29" s="28">
        <f t="shared" si="12"/>
        <v>43901.114583333314</v>
      </c>
      <c r="J29" s="34">
        <f t="shared" si="9"/>
        <v>43901.437499999985</v>
      </c>
      <c r="K29" s="35">
        <f t="shared" si="10"/>
        <v>43901.44791666665</v>
      </c>
    </row>
    <row r="30" spans="1:11" x14ac:dyDescent="0.25">
      <c r="A30" s="18">
        <v>19</v>
      </c>
      <c r="B30" s="19" t="s">
        <v>23</v>
      </c>
      <c r="C30" s="13" t="s">
        <v>24</v>
      </c>
      <c r="E30" s="15">
        <v>0</v>
      </c>
      <c r="F30" s="21">
        <f>TIME(0,20,0)</f>
        <v>1.3888888888888888E-2</v>
      </c>
      <c r="G30" s="16">
        <f>TIME(0,5,0)</f>
        <v>3.472222222222222E-3</v>
      </c>
      <c r="H30" s="27">
        <f t="shared" si="11"/>
        <v>43901.114583333314</v>
      </c>
      <c r="I30" s="28">
        <f t="shared" si="12"/>
        <v>43901.128472222204</v>
      </c>
      <c r="J30" s="34">
        <f t="shared" si="9"/>
        <v>43901.44791666665</v>
      </c>
      <c r="K30" s="35">
        <f t="shared" si="10"/>
        <v>43901.46180555554</v>
      </c>
    </row>
    <row r="31" spans="1:11" x14ac:dyDescent="0.25">
      <c r="A31" s="18">
        <v>10</v>
      </c>
      <c r="B31" s="19" t="s">
        <v>14</v>
      </c>
      <c r="C31" s="13" t="s">
        <v>15</v>
      </c>
      <c r="E31" s="15">
        <v>0</v>
      </c>
      <c r="F31" s="21">
        <f>TIME(0,20,0)</f>
        <v>1.3888888888888888E-2</v>
      </c>
      <c r="G31" s="16">
        <f>TIME(0,5,0)</f>
        <v>3.472222222222222E-3</v>
      </c>
      <c r="H31" s="27">
        <f t="shared" si="11"/>
        <v>43901.131944444423</v>
      </c>
      <c r="I31" s="28">
        <f t="shared" si="12"/>
        <v>43901.145833333314</v>
      </c>
      <c r="J31" s="34">
        <f t="shared" si="9"/>
        <v>43901.465277777759</v>
      </c>
      <c r="K31" s="35">
        <f t="shared" si="10"/>
        <v>43901.47916666665</v>
      </c>
    </row>
    <row r="32" spans="1:11" x14ac:dyDescent="0.25">
      <c r="A32" s="11"/>
      <c r="B32" s="12" t="s">
        <v>70</v>
      </c>
      <c r="C32" s="13" t="s">
        <v>69</v>
      </c>
      <c r="E32" s="15">
        <v>1</v>
      </c>
      <c r="F32" s="16">
        <f>TIME(0,25,0)</f>
        <v>1.7361111111111112E-2</v>
      </c>
      <c r="G32" s="16">
        <f t="shared" si="5"/>
        <v>3.472222222222222E-3</v>
      </c>
      <c r="H32" s="27">
        <f t="shared" si="11"/>
        <v>43901.149305555533</v>
      </c>
      <c r="I32" s="28">
        <f t="shared" si="12"/>
        <v>43901.166666666642</v>
      </c>
      <c r="J32" s="34">
        <f t="shared" si="9"/>
        <v>43901.524305555533</v>
      </c>
      <c r="K32" s="35">
        <f t="shared" si="10"/>
        <v>43901.541666666642</v>
      </c>
    </row>
    <row r="33" spans="1:11" x14ac:dyDescent="0.25">
      <c r="B33" s="20" t="s">
        <v>76</v>
      </c>
      <c r="E33" s="15">
        <v>0</v>
      </c>
      <c r="F33" s="21">
        <f>TIME(1,0,0)</f>
        <v>4.1666666666666664E-2</v>
      </c>
      <c r="G33" s="16">
        <f>TIME(0,0,0)</f>
        <v>0</v>
      </c>
      <c r="H33" s="27">
        <f t="shared" si="11"/>
        <v>43901.170138888861</v>
      </c>
      <c r="I33" s="28">
        <f t="shared" si="12"/>
        <v>43901.211805555526</v>
      </c>
      <c r="J33" s="34">
        <f t="shared" si="9"/>
        <v>43901.503472222197</v>
      </c>
      <c r="K33" s="35">
        <f t="shared" si="10"/>
        <v>43901.545138888861</v>
      </c>
    </row>
    <row r="34" spans="1:11" x14ac:dyDescent="0.25">
      <c r="A34" s="18">
        <v>11</v>
      </c>
      <c r="B34" s="19" t="s">
        <v>16</v>
      </c>
      <c r="C34" s="13" t="s">
        <v>17</v>
      </c>
      <c r="E34" s="15">
        <v>1</v>
      </c>
      <c r="F34" s="21">
        <f>TIME(0,20,0)</f>
        <v>1.3888888888888888E-2</v>
      </c>
      <c r="G34" s="16">
        <f>TIME(0,5,0)</f>
        <v>3.472222222222222E-3</v>
      </c>
      <c r="H34" s="27">
        <f t="shared" si="11"/>
        <v>43901.211805555526</v>
      </c>
      <c r="I34" s="28">
        <f t="shared" si="12"/>
        <v>43901.225694444416</v>
      </c>
      <c r="J34" s="34">
        <f t="shared" si="9"/>
        <v>43901.586805555526</v>
      </c>
      <c r="K34" s="35">
        <f t="shared" si="10"/>
        <v>43901.600694444416</v>
      </c>
    </row>
    <row r="35" spans="1:11" ht="30" x14ac:dyDescent="0.25">
      <c r="A35" s="18">
        <v>20</v>
      </c>
      <c r="B35" s="19" t="s">
        <v>25</v>
      </c>
      <c r="C35" s="13" t="s">
        <v>26</v>
      </c>
      <c r="E35" s="15">
        <v>1</v>
      </c>
      <c r="F35" s="21">
        <f>TIME(0,20,0)</f>
        <v>1.3888888888888888E-2</v>
      </c>
      <c r="G35" s="16">
        <f>TIME(0,5,0)</f>
        <v>3.472222222222222E-3</v>
      </c>
      <c r="H35" s="27">
        <f t="shared" si="11"/>
        <v>43901.229166666635</v>
      </c>
      <c r="I35" s="28">
        <f t="shared" si="12"/>
        <v>43901.243055555526</v>
      </c>
      <c r="J35" s="34">
        <f t="shared" si="9"/>
        <v>43901.604166666635</v>
      </c>
      <c r="K35" s="35">
        <f t="shared" si="10"/>
        <v>43901.618055555526</v>
      </c>
    </row>
    <row r="36" spans="1:11" ht="30" x14ac:dyDescent="0.25">
      <c r="A36" s="18">
        <v>17</v>
      </c>
      <c r="B36" s="19" t="s">
        <v>21</v>
      </c>
      <c r="C36" s="13" t="s">
        <v>20</v>
      </c>
      <c r="E36" s="15">
        <v>1</v>
      </c>
      <c r="F36" s="21">
        <f>TIME(0,20,0)</f>
        <v>1.3888888888888888E-2</v>
      </c>
      <c r="G36" s="16">
        <f>TIME(0,5,0)</f>
        <v>3.472222222222222E-3</v>
      </c>
      <c r="H36" s="27">
        <f t="shared" si="11"/>
        <v>43901.246527777745</v>
      </c>
      <c r="I36" s="28">
        <f t="shared" si="12"/>
        <v>43901.260416666635</v>
      </c>
      <c r="J36" s="34">
        <f t="shared" si="9"/>
        <v>43901.621527777745</v>
      </c>
      <c r="K36" s="35">
        <f t="shared" si="10"/>
        <v>43901.635416666635</v>
      </c>
    </row>
    <row r="37" spans="1:11" x14ac:dyDescent="0.25">
      <c r="B37" s="20" t="s">
        <v>68</v>
      </c>
      <c r="E37" s="15">
        <v>0</v>
      </c>
      <c r="F37" s="21">
        <f>TIME(0,15,0)</f>
        <v>1.0416666666666666E-2</v>
      </c>
      <c r="G37" s="16">
        <f>TIME(0,0,0)</f>
        <v>0</v>
      </c>
      <c r="H37" s="27">
        <f t="shared" si="11"/>
        <v>43901.263888888854</v>
      </c>
      <c r="I37" s="28">
        <f t="shared" si="12"/>
        <v>43901.274305555518</v>
      </c>
      <c r="J37" s="34">
        <f t="shared" si="9"/>
        <v>43901.59722222219</v>
      </c>
      <c r="K37" s="35">
        <f t="shared" si="10"/>
        <v>43901.607638888854</v>
      </c>
    </row>
    <row r="38" spans="1:11" x14ac:dyDescent="0.25">
      <c r="A38" s="18">
        <v>29</v>
      </c>
      <c r="B38" s="19" t="s">
        <v>37</v>
      </c>
      <c r="C38" s="13" t="s">
        <v>38</v>
      </c>
      <c r="E38" s="15">
        <v>1</v>
      </c>
      <c r="F38" s="21">
        <f>TIME(0,25,0)</f>
        <v>1.7361111111111112E-2</v>
      </c>
      <c r="G38" s="16">
        <f>TIME(0,5,0)</f>
        <v>3.472222222222222E-3</v>
      </c>
      <c r="H38" s="27">
        <f t="shared" si="11"/>
        <v>43901.274305555518</v>
      </c>
      <c r="I38" s="28">
        <f t="shared" si="12"/>
        <v>43901.291666666628</v>
      </c>
      <c r="J38" s="34">
        <f t="shared" si="9"/>
        <v>43901.649305555518</v>
      </c>
      <c r="K38" s="35">
        <f t="shared" si="10"/>
        <v>43901.666666666628</v>
      </c>
    </row>
    <row r="39" spans="1:11" x14ac:dyDescent="0.25">
      <c r="A39" s="18">
        <v>38</v>
      </c>
      <c r="B39" s="19" t="s">
        <v>51</v>
      </c>
      <c r="C39" s="13" t="s">
        <v>52</v>
      </c>
      <c r="E39" s="15">
        <v>1</v>
      </c>
      <c r="F39" s="21">
        <f>TIME(0,25,0)</f>
        <v>1.7361111111111112E-2</v>
      </c>
      <c r="G39" s="16">
        <f>TIME(0,5,0)</f>
        <v>3.472222222222222E-3</v>
      </c>
      <c r="H39" s="27">
        <f t="shared" si="11"/>
        <v>43901.295138888847</v>
      </c>
      <c r="I39" s="28">
        <f t="shared" si="12"/>
        <v>43901.312499999956</v>
      </c>
      <c r="J39" s="34">
        <f t="shared" si="9"/>
        <v>43901.670138888847</v>
      </c>
      <c r="K39" s="35">
        <f t="shared" si="10"/>
        <v>43901.687499999956</v>
      </c>
    </row>
    <row r="40" spans="1:11" x14ac:dyDescent="0.25">
      <c r="A40" s="18">
        <v>6</v>
      </c>
      <c r="B40" s="19" t="s">
        <v>8</v>
      </c>
      <c r="C40" s="13" t="s">
        <v>9</v>
      </c>
      <c r="E40" s="15">
        <v>0</v>
      </c>
      <c r="F40" s="21">
        <f>TIME(0,20,0)</f>
        <v>1.3888888888888888E-2</v>
      </c>
      <c r="G40" s="16">
        <f>TIME(0,5,0)</f>
        <v>3.472222222222222E-3</v>
      </c>
      <c r="H40" s="27">
        <f t="shared" si="11"/>
        <v>43901.315972222175</v>
      </c>
      <c r="I40" s="28">
        <f t="shared" si="12"/>
        <v>43901.329861111066</v>
      </c>
      <c r="J40" s="34">
        <f t="shared" si="9"/>
        <v>43901.649305555511</v>
      </c>
      <c r="K40" s="35">
        <f t="shared" si="10"/>
        <v>43901.663194444402</v>
      </c>
    </row>
    <row r="41" spans="1:11" x14ac:dyDescent="0.25">
      <c r="B41" s="20" t="s">
        <v>68</v>
      </c>
      <c r="E41" s="15">
        <v>0</v>
      </c>
      <c r="F41" s="21">
        <f>TIME(0,15,0)</f>
        <v>1.0416666666666666E-2</v>
      </c>
      <c r="G41" s="16">
        <f>TIME(0,0,0)</f>
        <v>0</v>
      </c>
      <c r="H41" s="27">
        <f t="shared" si="11"/>
        <v>43901.333333333285</v>
      </c>
      <c r="I41" s="28">
        <f t="shared" si="12"/>
        <v>43901.343749999949</v>
      </c>
      <c r="J41" s="34">
        <f t="shared" si="9"/>
        <v>43901.666666666621</v>
      </c>
      <c r="K41" s="35">
        <f t="shared" si="10"/>
        <v>43901.677083333285</v>
      </c>
    </row>
    <row r="42" spans="1:11" x14ac:dyDescent="0.25">
      <c r="A42" s="18">
        <v>21</v>
      </c>
      <c r="B42" s="19" t="s">
        <v>27</v>
      </c>
      <c r="C42" s="13" t="s">
        <v>28</v>
      </c>
      <c r="E42" s="15">
        <v>0</v>
      </c>
      <c r="F42" s="21">
        <f>TIME(0,20,0)</f>
        <v>1.3888888888888888E-2</v>
      </c>
      <c r="G42" s="16">
        <f>TIME(0,5,0)</f>
        <v>3.472222222222222E-3</v>
      </c>
      <c r="H42" s="27">
        <f t="shared" si="11"/>
        <v>43901.343749999949</v>
      </c>
      <c r="I42" s="28">
        <f t="shared" si="12"/>
        <v>43901.35763888884</v>
      </c>
      <c r="J42" s="34">
        <f t="shared" si="9"/>
        <v>43901.677083333285</v>
      </c>
      <c r="K42" s="35">
        <f t="shared" si="10"/>
        <v>43901.690972222175</v>
      </c>
    </row>
    <row r="43" spans="1:11" x14ac:dyDescent="0.25">
      <c r="A43" s="18">
        <v>31</v>
      </c>
      <c r="B43" s="19" t="s">
        <v>41</v>
      </c>
      <c r="C43" s="13" t="s">
        <v>42</v>
      </c>
      <c r="E43" s="15">
        <v>-8</v>
      </c>
      <c r="F43" s="21">
        <f>TIME(0,20,0)</f>
        <v>1.3888888888888888E-2</v>
      </c>
      <c r="G43" s="16">
        <f>TIME(0,5,0)</f>
        <v>3.472222222222222E-3</v>
      </c>
      <c r="H43" s="27">
        <f t="shared" si="11"/>
        <v>43901.361111111059</v>
      </c>
      <c r="I43" s="28">
        <f t="shared" si="12"/>
        <v>43901.374999999949</v>
      </c>
      <c r="J43" s="34">
        <f t="shared" si="9"/>
        <v>43901.361111111059</v>
      </c>
      <c r="K43" s="35">
        <f t="shared" si="10"/>
        <v>43901.374999999949</v>
      </c>
    </row>
    <row r="44" spans="1:11" ht="30" x14ac:dyDescent="0.25">
      <c r="A44" s="18">
        <v>30</v>
      </c>
      <c r="B44" s="19" t="s">
        <v>39</v>
      </c>
      <c r="C44" s="13" t="s">
        <v>40</v>
      </c>
      <c r="E44" s="15">
        <v>-8</v>
      </c>
      <c r="F44" s="21">
        <f>TIME(0,20,0)</f>
        <v>1.3888888888888888E-2</v>
      </c>
      <c r="G44" s="16">
        <f>TIME(0,5,0)</f>
        <v>3.472222222222222E-3</v>
      </c>
      <c r="H44" s="27">
        <f t="shared" si="11"/>
        <v>43901.378472222168</v>
      </c>
      <c r="I44" s="28">
        <f t="shared" si="12"/>
        <v>43901.392361111059</v>
      </c>
      <c r="J44" s="34">
        <f t="shared" si="9"/>
        <v>43901.378472222168</v>
      </c>
      <c r="K44" s="35">
        <f t="shared" si="10"/>
        <v>43901.392361111059</v>
      </c>
    </row>
    <row r="45" spans="1:11" ht="15.75" thickBot="1" x14ac:dyDescent="0.3">
      <c r="B45" s="22" t="s">
        <v>59</v>
      </c>
      <c r="C45" s="23"/>
      <c r="D45" s="24"/>
      <c r="E45" s="25"/>
      <c r="F45" s="44">
        <f>TIME(0,0,0)</f>
        <v>0</v>
      </c>
      <c r="G45" s="26">
        <f>TIME(0,0,0)</f>
        <v>0</v>
      </c>
      <c r="H45" s="39">
        <f t="shared" si="11"/>
        <v>43901.395833333278</v>
      </c>
      <c r="I45" s="40">
        <f t="shared" si="12"/>
        <v>43901.395833333278</v>
      </c>
      <c r="J45" s="36">
        <f t="shared" si="9"/>
        <v>43901.729166666613</v>
      </c>
      <c r="K45" s="37">
        <f t="shared" si="10"/>
        <v>43901.729166666613</v>
      </c>
    </row>
    <row r="46" spans="1:11" hidden="1" x14ac:dyDescent="0.25">
      <c r="B46" s="43" t="s">
        <v>87</v>
      </c>
      <c r="D46" s="14">
        <v>43901.833333333336</v>
      </c>
      <c r="E46" s="15">
        <v>0</v>
      </c>
      <c r="F46" s="21">
        <f>TIME(0,0,0)</f>
        <v>0</v>
      </c>
      <c r="G46" s="16">
        <f>TIME(0,0,0)</f>
        <v>0</v>
      </c>
      <c r="H46" s="27">
        <f>D46+SIGN($I$4)*TIME(SIGN($I$4)*$I$4,0,0)</f>
        <v>43901.5</v>
      </c>
      <c r="I46" s="28">
        <f t="shared" si="12"/>
        <v>43901.5</v>
      </c>
      <c r="J46" s="34">
        <f>H46+SIGN(E46-$I$4)*TIME(SIGN(E46-$I$4)*(E46-$I$4),0,0)</f>
        <v>43901.833333333336</v>
      </c>
      <c r="K46" s="35">
        <f t="shared" si="10"/>
        <v>43901.833333333336</v>
      </c>
    </row>
    <row r="47" spans="1:11" ht="15.75" thickBot="1" x14ac:dyDescent="0.3">
      <c r="B47" s="54" t="s">
        <v>73</v>
      </c>
      <c r="C47" s="55"/>
      <c r="D47" s="56"/>
      <c r="E47" s="57">
        <v>0</v>
      </c>
      <c r="F47" s="58">
        <f>TIME(1,0,0)</f>
        <v>4.1666666666666664E-2</v>
      </c>
      <c r="G47" s="59">
        <f>TIME(0,0,0)</f>
        <v>0</v>
      </c>
      <c r="H47" s="60">
        <f t="shared" ref="H47" si="13">I46+G46</f>
        <v>43901.5</v>
      </c>
      <c r="I47" s="61">
        <f t="shared" si="12"/>
        <v>43901.541666666664</v>
      </c>
      <c r="J47" s="62">
        <f t="shared" ref="J47" si="14">H47+SIGN(E47-$I$4)*TIME(SIGN(E47-$I$4)*(E47-$I$4),0,0)</f>
        <v>43901.833333333336</v>
      </c>
      <c r="K47" s="63">
        <f t="shared" ref="K47:K48" si="15">J47+F47</f>
        <v>43901.875</v>
      </c>
    </row>
    <row r="48" spans="1:11" hidden="1" x14ac:dyDescent="0.25">
      <c r="B48" s="43" t="s">
        <v>87</v>
      </c>
      <c r="D48" s="14">
        <v>43902.354166666664</v>
      </c>
      <c r="E48" s="15">
        <v>0</v>
      </c>
      <c r="F48" s="21">
        <f>TIME(0,0,0)</f>
        <v>0</v>
      </c>
      <c r="G48" s="16">
        <f>TIME(0,0,0)</f>
        <v>0</v>
      </c>
      <c r="H48" s="27">
        <f>D48+SIGN($I$4)*TIME(SIGN($I$4)*$I$4,0,0)</f>
        <v>43902.020833333328</v>
      </c>
      <c r="I48" s="28">
        <f t="shared" ref="I48" si="16">H48+F48</f>
        <v>43902.020833333328</v>
      </c>
      <c r="J48" s="34">
        <f>H48+SIGN(E48-$I$4)*TIME(SIGN(E48-$I$4)*(E48-$I$4),0,0)</f>
        <v>43902.354166666664</v>
      </c>
      <c r="K48" s="35">
        <f t="shared" si="15"/>
        <v>43902.354166666664</v>
      </c>
    </row>
    <row r="49" spans="1:11" x14ac:dyDescent="0.25">
      <c r="A49" s="18">
        <v>3</v>
      </c>
      <c r="B49" s="19" t="s">
        <v>4</v>
      </c>
      <c r="C49" s="13" t="s">
        <v>5</v>
      </c>
      <c r="E49" s="15">
        <v>1</v>
      </c>
      <c r="F49" s="21">
        <f>TIME(0,20,0)</f>
        <v>1.3888888888888888E-2</v>
      </c>
      <c r="G49" s="16">
        <f>TIME(0,5,0)</f>
        <v>3.472222222222222E-3</v>
      </c>
      <c r="H49" s="42">
        <f t="shared" ref="H49:H58" si="17">I48+G48</f>
        <v>43902.020833333328</v>
      </c>
      <c r="I49" s="28">
        <f t="shared" ref="I49:I58" si="18">H49+F49</f>
        <v>43902.034722222219</v>
      </c>
      <c r="J49" s="34">
        <f t="shared" ref="J49:J58" si="19">H49+SIGN(E49-$I$4)*TIME(SIGN(E49-$I$4)*(E49-$I$4),0,0)</f>
        <v>43902.395833333328</v>
      </c>
      <c r="K49" s="35">
        <f t="shared" ref="K49:K58" si="20">J49+F49</f>
        <v>43902.409722222219</v>
      </c>
    </row>
    <row r="50" spans="1:11" x14ac:dyDescent="0.25">
      <c r="A50" s="18">
        <v>26</v>
      </c>
      <c r="B50" s="19" t="s">
        <v>31</v>
      </c>
      <c r="C50" s="13" t="s">
        <v>32</v>
      </c>
      <c r="E50" s="15">
        <v>1</v>
      </c>
      <c r="F50" s="21">
        <f>TIME(0,20,0)</f>
        <v>1.3888888888888888E-2</v>
      </c>
      <c r="G50" s="16">
        <f>TIME(0,5,0)</f>
        <v>3.472222222222222E-3</v>
      </c>
      <c r="H50" s="42">
        <f t="shared" si="17"/>
        <v>43902.038194444438</v>
      </c>
      <c r="I50" s="28">
        <f t="shared" si="18"/>
        <v>43902.052083333328</v>
      </c>
      <c r="J50" s="34">
        <f t="shared" si="19"/>
        <v>43902.413194444438</v>
      </c>
      <c r="K50" s="35">
        <f t="shared" si="20"/>
        <v>43902.427083333328</v>
      </c>
    </row>
    <row r="51" spans="1:11" ht="30" x14ac:dyDescent="0.25">
      <c r="A51" s="18">
        <v>14</v>
      </c>
      <c r="B51" s="19" t="s">
        <v>19</v>
      </c>
      <c r="C51" s="13" t="s">
        <v>18</v>
      </c>
      <c r="E51" s="15">
        <v>1</v>
      </c>
      <c r="F51" s="21">
        <f>TIME(0,20,0)</f>
        <v>1.3888888888888888E-2</v>
      </c>
      <c r="G51" s="16">
        <f>TIME(0,5,0)</f>
        <v>3.472222222222222E-3</v>
      </c>
      <c r="H51" s="42">
        <f t="shared" si="17"/>
        <v>43902.055555555547</v>
      </c>
      <c r="I51" s="28">
        <f t="shared" si="18"/>
        <v>43902.069444444438</v>
      </c>
      <c r="J51" s="34">
        <f t="shared" si="19"/>
        <v>43902.430555555547</v>
      </c>
      <c r="K51" s="35">
        <f t="shared" si="20"/>
        <v>43902.444444444438</v>
      </c>
    </row>
    <row r="52" spans="1:11" ht="30" x14ac:dyDescent="0.25">
      <c r="A52" s="18">
        <v>9</v>
      </c>
      <c r="B52" s="19" t="s">
        <v>12</v>
      </c>
      <c r="C52" s="13" t="s">
        <v>13</v>
      </c>
      <c r="E52" s="15">
        <v>1</v>
      </c>
      <c r="F52" s="21">
        <f>TIME(0,25,0)</f>
        <v>1.7361111111111112E-2</v>
      </c>
      <c r="G52" s="16">
        <f>TIME(0,5,0)</f>
        <v>3.472222222222222E-3</v>
      </c>
      <c r="H52" s="42">
        <f t="shared" si="17"/>
        <v>43902.072916666657</v>
      </c>
      <c r="I52" s="28">
        <f t="shared" si="18"/>
        <v>43902.090277777766</v>
      </c>
      <c r="J52" s="34">
        <f t="shared" si="19"/>
        <v>43902.447916666657</v>
      </c>
      <c r="K52" s="35">
        <f t="shared" si="20"/>
        <v>43902.465277777766</v>
      </c>
    </row>
    <row r="53" spans="1:11" x14ac:dyDescent="0.25">
      <c r="B53" s="20" t="s">
        <v>68</v>
      </c>
      <c r="E53" s="15">
        <v>0</v>
      </c>
      <c r="F53" s="21">
        <f>TIME(0,15,0)</f>
        <v>1.0416666666666666E-2</v>
      </c>
      <c r="G53" s="16">
        <f t="shared" ref="G53:G58" si="21">TIME(0,0,0)</f>
        <v>0</v>
      </c>
      <c r="H53" s="42">
        <f t="shared" si="17"/>
        <v>43902.093749999985</v>
      </c>
      <c r="I53" s="28">
        <f t="shared" si="18"/>
        <v>43902.10416666665</v>
      </c>
      <c r="J53" s="34">
        <f t="shared" si="19"/>
        <v>43902.427083333321</v>
      </c>
      <c r="K53" s="35">
        <f t="shared" si="20"/>
        <v>43902.437499999985</v>
      </c>
    </row>
    <row r="54" spans="1:11" x14ac:dyDescent="0.25">
      <c r="B54" s="19" t="s">
        <v>63</v>
      </c>
      <c r="E54" s="15">
        <v>0</v>
      </c>
      <c r="F54" s="21">
        <f>TIME(0,10,0)</f>
        <v>6.9444444444444441E-3</v>
      </c>
      <c r="G54" s="16">
        <f t="shared" si="21"/>
        <v>0</v>
      </c>
      <c r="H54" s="42">
        <f t="shared" si="17"/>
        <v>43902.10416666665</v>
      </c>
      <c r="I54" s="28">
        <f t="shared" si="18"/>
        <v>43902.111111111095</v>
      </c>
      <c r="J54" s="34">
        <f t="shared" si="19"/>
        <v>43902.437499999985</v>
      </c>
      <c r="K54" s="35">
        <f t="shared" si="20"/>
        <v>43902.444444444431</v>
      </c>
    </row>
    <row r="55" spans="1:11" x14ac:dyDescent="0.25">
      <c r="B55" s="45" t="s">
        <v>74</v>
      </c>
      <c r="C55" s="46"/>
      <c r="D55" s="47"/>
      <c r="E55" s="48">
        <v>0</v>
      </c>
      <c r="F55" s="64">
        <f>+TIME(2,0,0)</f>
        <v>8.3333333333333329E-2</v>
      </c>
      <c r="G55" s="49">
        <f t="shared" si="21"/>
        <v>0</v>
      </c>
      <c r="H55" s="65">
        <f t="shared" si="17"/>
        <v>43902.111111111095</v>
      </c>
      <c r="I55" s="51">
        <f t="shared" si="18"/>
        <v>43902.194444444431</v>
      </c>
      <c r="J55" s="52">
        <f t="shared" si="19"/>
        <v>43902.444444444431</v>
      </c>
      <c r="K55" s="53">
        <f t="shared" si="20"/>
        <v>43902.527777777766</v>
      </c>
    </row>
    <row r="56" spans="1:11" x14ac:dyDescent="0.25">
      <c r="B56" s="20" t="s">
        <v>77</v>
      </c>
      <c r="E56" s="15">
        <v>0</v>
      </c>
      <c r="F56" s="21">
        <f>TIME(2,0,0)</f>
        <v>8.3333333333333329E-2</v>
      </c>
      <c r="G56" s="16">
        <f t="shared" si="21"/>
        <v>0</v>
      </c>
      <c r="H56" s="42">
        <f t="shared" si="17"/>
        <v>43902.194444444431</v>
      </c>
      <c r="I56" s="28">
        <f t="shared" si="18"/>
        <v>43902.277777777766</v>
      </c>
      <c r="J56" s="34">
        <f t="shared" si="19"/>
        <v>43902.527777777766</v>
      </c>
      <c r="K56" s="35">
        <f t="shared" si="20"/>
        <v>43902.611111111102</v>
      </c>
    </row>
    <row r="57" spans="1:11" x14ac:dyDescent="0.25">
      <c r="B57" s="12" t="s">
        <v>64</v>
      </c>
      <c r="E57" s="15">
        <v>0</v>
      </c>
      <c r="F57" s="21">
        <f>TIME(2,0,0)</f>
        <v>8.3333333333333329E-2</v>
      </c>
      <c r="G57" s="16">
        <f t="shared" si="21"/>
        <v>0</v>
      </c>
      <c r="H57" s="42">
        <f t="shared" si="17"/>
        <v>43902.277777777766</v>
      </c>
      <c r="I57" s="28">
        <f t="shared" si="18"/>
        <v>43902.361111111102</v>
      </c>
      <c r="J57" s="34">
        <f t="shared" si="19"/>
        <v>43902.611111111102</v>
      </c>
      <c r="K57" s="35">
        <f t="shared" si="20"/>
        <v>43902.694444444438</v>
      </c>
    </row>
    <row r="58" spans="1:11" s="41" customFormat="1" ht="15.75" thickBot="1" x14ac:dyDescent="0.3">
      <c r="B58" s="22" t="s">
        <v>61</v>
      </c>
      <c r="C58" s="23"/>
      <c r="D58" s="24"/>
      <c r="E58" s="25">
        <v>0</v>
      </c>
      <c r="F58" s="44">
        <f>TIME(0,0,0)</f>
        <v>0</v>
      </c>
      <c r="G58" s="26">
        <f t="shared" si="21"/>
        <v>0</v>
      </c>
      <c r="H58" s="39">
        <f t="shared" si="17"/>
        <v>43902.361111111102</v>
      </c>
      <c r="I58" s="40">
        <f t="shared" si="18"/>
        <v>43902.361111111102</v>
      </c>
      <c r="J58" s="36">
        <f t="shared" si="19"/>
        <v>43902.694444444438</v>
      </c>
      <c r="K58" s="37">
        <f t="shared" si="20"/>
        <v>43902.694444444438</v>
      </c>
    </row>
    <row r="59" spans="1:11" x14ac:dyDescent="0.25">
      <c r="B59" s="20"/>
      <c r="G59" s="16"/>
    </row>
  </sheetData>
  <mergeCells count="5">
    <mergeCell ref="B1:K1"/>
    <mergeCell ref="B3:K3"/>
    <mergeCell ref="J4:K4"/>
    <mergeCell ref="J2:K2"/>
    <mergeCell ref="D2:G2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Rodwell</dc:creator>
  <cp:lastModifiedBy>Karen Clarke</cp:lastModifiedBy>
  <cp:lastPrinted>2020-03-04T15:57:43Z</cp:lastPrinted>
  <dcterms:created xsi:type="dcterms:W3CDTF">2020-02-07T09:41:18Z</dcterms:created>
  <dcterms:modified xsi:type="dcterms:W3CDTF">2020-03-04T15:58:21Z</dcterms:modified>
</cp:coreProperties>
</file>